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0" i="1" l="1"/>
  <c r="H47" i="1"/>
  <c r="H28" i="1"/>
  <c r="H16" i="1" l="1"/>
  <c r="H18" i="1" l="1"/>
  <c r="H57" i="1" l="1"/>
  <c r="H24" i="1" l="1"/>
  <c r="H31" i="1" l="1"/>
  <c r="H32" i="1" l="1"/>
  <c r="H36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<sst xmlns="http://schemas.openxmlformats.org/spreadsheetml/2006/main" count="152" uniqueCount="102">
  <si>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</si>
  <si>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</si>
  <si>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</si>
  <si>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</si>
  <si>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</si>
  <si>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</si>
  <si>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</si>
  <si>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</si>
  <si>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</si>
  <si>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</si>
  <si>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</si>
  <si>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</si>
  <si>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</si>
  <si>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</si>
  <si>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</si>
  <si>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</si>
  <si>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</si>
  <si>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</si>
  <si>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</si>
  <si>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</si>
  <si>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</si>
  <si>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</si>
  <si>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</si>
  <si>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</si>
  <si>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</si>
  <si>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</si>
  <si>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</si>
  <si>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</si>
  <si>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</si>
  <si>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Dana: 12.10.2023 </t>
  </si>
  <si>
    <t>Primljena i neutrošena participacija od 12.10.2023</t>
  </si>
  <si>
    <t xml:space="preserve">Dana 12.10.2023.godine Dom zdravlja Požarevac je izvršio plaćanje prema dobavljačima: </t>
  </si>
  <si>
    <t>JKP ViK</t>
  </si>
  <si>
    <t>Dunav osiguranje</t>
  </si>
  <si>
    <t>Globos osiguranje</t>
  </si>
  <si>
    <t>Auto centar Mihajlović</t>
  </si>
  <si>
    <t>Adoc</t>
  </si>
  <si>
    <t>Agatel</t>
  </si>
  <si>
    <t>AMD Pobeda</t>
  </si>
  <si>
    <t>Aqva Marija</t>
  </si>
  <si>
    <t>Epoha</t>
  </si>
  <si>
    <t>Elektroluks-012</t>
  </si>
  <si>
    <t>Family Kalčić</t>
  </si>
  <si>
    <t>Infolab</t>
  </si>
  <si>
    <t>JKP Komunalne službe</t>
  </si>
  <si>
    <t>Lavija</t>
  </si>
  <si>
    <t>MT:S Telekom Srbija 012</t>
  </si>
  <si>
    <t>MT:S Telekom Srbija 065</t>
  </si>
  <si>
    <t>Mercator-S</t>
  </si>
  <si>
    <t>NIPD Reč naroda</t>
  </si>
  <si>
    <t>PD Prim</t>
  </si>
  <si>
    <t>Print SR</t>
  </si>
  <si>
    <t>SBB</t>
  </si>
  <si>
    <t>Tehnomarket</t>
  </si>
  <si>
    <t>Tip Top</t>
  </si>
  <si>
    <t>19-1-128873-08202106</t>
  </si>
  <si>
    <t>51-1147-3059023</t>
  </si>
  <si>
    <t>51-1147-3058923</t>
  </si>
  <si>
    <t>51-1147-3058723</t>
  </si>
  <si>
    <t>51-1147-3058823</t>
  </si>
  <si>
    <t>51-1147-3059123</t>
  </si>
  <si>
    <t>IF255271/23</t>
  </si>
  <si>
    <t>IF255267/23</t>
  </si>
  <si>
    <t>IF255272/23</t>
  </si>
  <si>
    <t>202300140058</t>
  </si>
  <si>
    <t>23279123</t>
  </si>
  <si>
    <t>23277557</t>
  </si>
  <si>
    <t>R-1112/23VP</t>
  </si>
  <si>
    <t>073-P/2023</t>
  </si>
  <si>
    <t>23-POS-12224</t>
  </si>
  <si>
    <t>10101-39310-2023</t>
  </si>
  <si>
    <t>FAMP-1691-MPM/23</t>
  </si>
  <si>
    <t>FAMP-1849-MPM/23</t>
  </si>
  <si>
    <t>FAMP-1848-MPM/23</t>
  </si>
  <si>
    <t>FAMP-1847-MPM/23</t>
  </si>
  <si>
    <t>23-RN011000100</t>
  </si>
  <si>
    <t>5213-2023-TU-1568</t>
  </si>
  <si>
    <t>1564723</t>
  </si>
  <si>
    <t>1564823</t>
  </si>
  <si>
    <t>1564923</t>
  </si>
  <si>
    <t>1565023</t>
  </si>
  <si>
    <t>1639323</t>
  </si>
  <si>
    <t>1639423</t>
  </si>
  <si>
    <t>1639523</t>
  </si>
  <si>
    <t>904/2023</t>
  </si>
  <si>
    <t>13-264-012-1218727</t>
  </si>
  <si>
    <t>22-264-012-1218724</t>
  </si>
  <si>
    <t>57-264-065-1218726</t>
  </si>
  <si>
    <t>23-17620-24FAK-2498</t>
  </si>
  <si>
    <t>23-17620-24FAK-2499</t>
  </si>
  <si>
    <t>23-17620-24FAK-2500</t>
  </si>
  <si>
    <t>1-1078/2023</t>
  </si>
  <si>
    <t>2309039</t>
  </si>
  <si>
    <t>5492/10653</t>
  </si>
  <si>
    <t>5498/10672</t>
  </si>
  <si>
    <t>2144/10677</t>
  </si>
  <si>
    <t>9069933623</t>
  </si>
  <si>
    <t>9070292871</t>
  </si>
  <si>
    <t>9069816598</t>
  </si>
  <si>
    <t>IF23-0476</t>
  </si>
  <si>
    <t>59/23</t>
  </si>
  <si>
    <t>UKUPNO MATERIJALNI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</si>
</sst>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7" formatCode="#,##0.00;[Red]#,##0.0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6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9" fillId="0" borderId="1" xfId="1" applyFont="1" applyFill="1" applyBorder="1"/>
    <xf numFmtId="0" fontId="6" fillId="0" borderId="1" xfId="1" applyBorder="1"/>
    <xf numFmtId="4" fontId="9" fillId="0" borderId="1" xfId="1" applyNumberFormat="1" applyFont="1" applyFill="1" applyBorder="1"/>
    <xf numFmtId="49" fontId="9" fillId="0" borderId="1" xfId="1" applyNumberFormat="1" applyFont="1" applyFill="1" applyBorder="1"/>
    <xf numFmtId="167" fontId="6" fillId="0" borderId="1" xfId="1" applyNumberFormat="1" applyFont="1" applyFill="1" applyBorder="1"/>
    <xf numFmtId="49" fontId="6" fillId="0" borderId="1" xfId="1" applyNumberFormat="1" applyBorder="1"/>
    <xf numFmtId="167" fontId="6" fillId="0" borderId="1" xfId="1" applyNumberFormat="1" applyFill="1" applyBorder="1"/>
    <xf numFmtId="167" fontId="9" fillId="0" borderId="1" xfId="1" applyNumberFormat="1" applyFont="1" applyFill="1" applyBorder="1"/>
    <xf numFmtId="4" fontId="10" fillId="0" borderId="1" xfId="0" applyNumberFormat="1" applyFont="1" applyFill="1" applyBorder="1"/>
    <xf numFmtId="4" fontId="11" fillId="0" borderId="1" xfId="1" applyNumberFormat="1" applyFont="1" applyFill="1" applyBorder="1"/>
    <xf numFmtId="4" fontId="11" fillId="0" borderId="1" xfId="1" applyNumberFormat="1" applyFont="1" applyFill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10"/>
  <sheetViews>
    <sheetView tabSelected="1" topLeftCell="B43" zoomScaleNormal="100" workbookViewId="0">
      <selection activeCell="C116" sqref="C116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29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4" t="s">
        <v>4</v>
      </c>
      <c r="C11" s="45"/>
      <c r="D11" s="45"/>
      <c r="E11" s="45"/>
      <c r="F11" s="46"/>
      <c r="G11" s="26" t="s">
        <v>5</v>
      </c>
      <c r="H11" s="26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6">
        <v>45211</v>
      </c>
      <c r="H12" s="12">
        <v>4483871.5999999996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41" t="s">
        <v>8</v>
      </c>
      <c r="C13" s="41"/>
      <c r="D13" s="41"/>
      <c r="E13" s="41"/>
      <c r="F13" s="41"/>
      <c r="G13" s="17">
        <v>45211</v>
      </c>
      <c r="H13" s="1">
        <f>H14+H29-H37-H50</f>
        <v>3289668.6800000016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8">
        <v>45211</v>
      </c>
      <c r="H14" s="2">
        <f>SUM(H15:H28)</f>
        <v>4130637.3600000008</v>
      </c>
      <c r="I14" s="11"/>
      <c r="J14" s="9"/>
      <c r="K14" s="24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9"/>
      <c r="H15" s="10">
        <v>0</v>
      </c>
      <c r="I15" s="9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9"/>
      <c r="H16" s="10">
        <f>83781+83781</f>
        <v>167562</v>
      </c>
      <c r="I16" s="9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9"/>
      <c r="H17" s="10">
        <v>0</v>
      </c>
      <c r="I17" s="9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+108969.81+1624000+1571.43-1273748.75-60244.36-21098.11</f>
        <v>2701512.9100000006</v>
      </c>
      <c r="I18" s="9"/>
      <c r="J18" s="9"/>
      <c r="K18" s="6"/>
      <c r="L18" s="6"/>
    </row>
    <row r="19" spans="2:13" x14ac:dyDescent="0.25">
      <c r="B19" s="28" t="s">
        <v>14</v>
      </c>
      <c r="C19" s="29"/>
      <c r="D19" s="29"/>
      <c r="E19" s="29"/>
      <c r="F19" s="30"/>
      <c r="G19" s="19"/>
      <c r="H19" s="8">
        <v>0</v>
      </c>
      <c r="I19" s="9"/>
      <c r="J19" s="9"/>
      <c r="K19" s="6"/>
      <c r="L19" s="6"/>
    </row>
    <row r="20" spans="2:13" x14ac:dyDescent="0.25">
      <c r="B20" s="28" t="s">
        <v>15</v>
      </c>
      <c r="C20" s="29"/>
      <c r="D20" s="29"/>
      <c r="E20" s="29"/>
      <c r="F20" s="30"/>
      <c r="G20" s="19"/>
      <c r="H20" s="8">
        <v>0</v>
      </c>
      <c r="I20" s="9"/>
      <c r="J20" s="9"/>
    </row>
    <row r="21" spans="2:13" x14ac:dyDescent="0.25">
      <c r="B21" s="28" t="s">
        <v>16</v>
      </c>
      <c r="C21" s="29"/>
      <c r="D21" s="29"/>
      <c r="E21" s="29"/>
      <c r="F21" s="30"/>
      <c r="G21" s="19"/>
      <c r="H21" s="23">
        <v>0</v>
      </c>
      <c r="I21" s="9"/>
      <c r="J21" s="9"/>
    </row>
    <row r="22" spans="2:13" x14ac:dyDescent="0.25">
      <c r="B22" s="28" t="s">
        <v>17</v>
      </c>
      <c r="C22" s="29"/>
      <c r="D22" s="29"/>
      <c r="E22" s="29"/>
      <c r="F22" s="30"/>
      <c r="G22" s="19"/>
      <c r="H22" s="23">
        <v>0</v>
      </c>
      <c r="I22" s="9"/>
      <c r="J22" s="9"/>
    </row>
    <row r="23" spans="2:13" x14ac:dyDescent="0.25">
      <c r="B23" s="28" t="s">
        <v>18</v>
      </c>
      <c r="C23" s="29"/>
      <c r="D23" s="29"/>
      <c r="E23" s="29"/>
      <c r="F23" s="30"/>
      <c r="G23" s="19"/>
      <c r="H23" s="8">
        <v>0</v>
      </c>
      <c r="I23" s="9"/>
      <c r="J23" s="9"/>
    </row>
    <row r="24" spans="2:13" x14ac:dyDescent="0.25">
      <c r="B24" s="28" t="s">
        <v>19</v>
      </c>
      <c r="C24" s="29"/>
      <c r="D24" s="29"/>
      <c r="E24" s="29"/>
      <c r="F24" s="30"/>
      <c r="G24" s="19"/>
      <c r="H24" s="8">
        <f>1184208.33-72800-800-128699.04-130364.52-382.14</f>
        <v>851162.63</v>
      </c>
      <c r="I24" s="9"/>
      <c r="J24" s="9"/>
      <c r="K24" s="9"/>
      <c r="L24" s="6"/>
      <c r="M24" s="6"/>
    </row>
    <row r="25" spans="2:13" x14ac:dyDescent="0.25">
      <c r="B25" s="28" t="s">
        <v>20</v>
      </c>
      <c r="C25" s="29"/>
      <c r="D25" s="29"/>
      <c r="E25" s="29"/>
      <c r="F25" s="30"/>
      <c r="G25" s="19"/>
      <c r="H25" s="8">
        <v>0</v>
      </c>
      <c r="I25" s="9"/>
      <c r="J25" s="9"/>
      <c r="K25" s="9"/>
      <c r="L25" s="6"/>
    </row>
    <row r="26" spans="2:13" x14ac:dyDescent="0.25">
      <c r="B26" s="28" t="s">
        <v>21</v>
      </c>
      <c r="C26" s="29"/>
      <c r="D26" s="29"/>
      <c r="E26" s="29"/>
      <c r="F26" s="30"/>
      <c r="G26" s="19"/>
      <c r="H26" s="8">
        <v>0</v>
      </c>
      <c r="I26" s="9"/>
      <c r="J26" s="9"/>
      <c r="K26" s="6"/>
    </row>
    <row r="27" spans="2:13" x14ac:dyDescent="0.25">
      <c r="B27" s="28" t="s">
        <v>22</v>
      </c>
      <c r="C27" s="29"/>
      <c r="D27" s="29"/>
      <c r="E27" s="29"/>
      <c r="F27" s="30"/>
      <c r="G27" s="19"/>
      <c r="H27" s="8">
        <v>0</v>
      </c>
      <c r="I27" s="9"/>
      <c r="J27" s="9"/>
      <c r="K27" s="6"/>
      <c r="L27" s="6"/>
    </row>
    <row r="28" spans="2:13" x14ac:dyDescent="0.25">
      <c r="B28" s="28" t="s">
        <v>30</v>
      </c>
      <c r="C28" s="29"/>
      <c r="D28" s="29"/>
      <c r="E28" s="29"/>
      <c r="F28" s="30"/>
      <c r="G28" s="19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</f>
        <v>410399.82000000012</v>
      </c>
      <c r="I28" s="9"/>
      <c r="J28" s="9"/>
      <c r="K28" s="6"/>
      <c r="L28" s="6"/>
    </row>
    <row r="29" spans="2:13" x14ac:dyDescent="0.25">
      <c r="B29" s="50" t="s">
        <v>23</v>
      </c>
      <c r="C29" s="51"/>
      <c r="D29" s="51"/>
      <c r="E29" s="51"/>
      <c r="F29" s="52"/>
      <c r="G29" s="18">
        <v>45211</v>
      </c>
      <c r="H29" s="2">
        <f>H30+H31+H32+H33+H35+H36+H34</f>
        <v>326536.75000000006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20"/>
      <c r="H30" s="10">
        <v>0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20"/>
      <c r="H31" s="8">
        <f>153083.33+203916.67-162122.33+178500-172692.33+178500-208923.94+178500-189703.97+178500-166964.81+178500-156432.19+178500-133344.43+178500-148827.33+178500-123603.55</f>
        <v>322385.12000000005</v>
      </c>
      <c r="I31" s="13"/>
      <c r="J31" s="9"/>
      <c r="K31" s="6"/>
    </row>
    <row r="32" spans="2:13" x14ac:dyDescent="0.25">
      <c r="B32" s="28" t="s">
        <v>19</v>
      </c>
      <c r="C32" s="29"/>
      <c r="D32" s="29"/>
      <c r="E32" s="29"/>
      <c r="F32" s="30"/>
      <c r="G32" s="20"/>
      <c r="H32" s="8">
        <f>36083.33-32400.03</f>
        <v>3683.3000000000029</v>
      </c>
      <c r="I32" s="9"/>
      <c r="J32" s="9"/>
      <c r="K32" s="6"/>
      <c r="L32" s="6"/>
      <c r="M32" s="6"/>
    </row>
    <row r="33" spans="2:12" x14ac:dyDescent="0.25">
      <c r="B33" s="28" t="s">
        <v>21</v>
      </c>
      <c r="C33" s="29"/>
      <c r="D33" s="29"/>
      <c r="E33" s="29"/>
      <c r="F33" s="30"/>
      <c r="G33" s="20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20"/>
      <c r="H34" s="8">
        <v>0</v>
      </c>
      <c r="I34" s="9"/>
      <c r="J34" s="9"/>
    </row>
    <row r="35" spans="2:12" x14ac:dyDescent="0.25">
      <c r="B35" s="28" t="s">
        <v>22</v>
      </c>
      <c r="C35" s="29"/>
      <c r="D35" s="29"/>
      <c r="E35" s="29"/>
      <c r="F35" s="30"/>
      <c r="G35" s="20"/>
      <c r="H35" s="8">
        <v>0</v>
      </c>
      <c r="I35" s="9"/>
      <c r="J35" s="9"/>
    </row>
    <row r="36" spans="2:12" x14ac:dyDescent="0.25">
      <c r="B36" s="28" t="s">
        <v>30</v>
      </c>
      <c r="C36" s="29"/>
      <c r="D36" s="29"/>
      <c r="E36" s="29"/>
      <c r="F36" s="30"/>
      <c r="G36" s="20"/>
      <c r="H36" s="8">
        <f>10141-8734.01-1094.67+11900-312.32+1759-11000-2190.67</f>
        <v>468.32999999999993</v>
      </c>
      <c r="I36" s="9"/>
      <c r="J36" s="9"/>
    </row>
    <row r="37" spans="2:12" x14ac:dyDescent="0.25">
      <c r="B37" s="31" t="s">
        <v>24</v>
      </c>
      <c r="C37" s="32"/>
      <c r="D37" s="32"/>
      <c r="E37" s="32"/>
      <c r="F37" s="33"/>
      <c r="G37" s="21">
        <v>45211</v>
      </c>
      <c r="H37" s="3">
        <f>SUM(H38:H49)</f>
        <v>1167505.43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9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9"/>
      <c r="H39" s="10">
        <v>167562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9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9"/>
      <c r="H41" s="10">
        <v>0</v>
      </c>
      <c r="I41" s="9"/>
      <c r="J41" s="25"/>
      <c r="K41" s="6"/>
      <c r="L41" s="6"/>
    </row>
    <row r="42" spans="2:12" x14ac:dyDescent="0.25">
      <c r="B42" s="28" t="s">
        <v>14</v>
      </c>
      <c r="C42" s="29"/>
      <c r="D42" s="29"/>
      <c r="E42" s="29"/>
      <c r="F42" s="30"/>
      <c r="G42" s="19"/>
      <c r="H42" s="10">
        <v>0</v>
      </c>
      <c r="I42" s="9"/>
      <c r="J42" s="9"/>
      <c r="L42" s="6"/>
    </row>
    <row r="43" spans="2:12" x14ac:dyDescent="0.25">
      <c r="B43" s="28" t="s">
        <v>15</v>
      </c>
      <c r="C43" s="29"/>
      <c r="D43" s="29"/>
      <c r="E43" s="29"/>
      <c r="F43" s="30"/>
      <c r="G43" s="19"/>
      <c r="H43" s="8">
        <v>0</v>
      </c>
      <c r="I43" s="9"/>
      <c r="J43" s="9"/>
    </row>
    <row r="44" spans="2:12" x14ac:dyDescent="0.25">
      <c r="B44" s="28" t="s">
        <v>16</v>
      </c>
      <c r="C44" s="29"/>
      <c r="D44" s="29"/>
      <c r="E44" s="29"/>
      <c r="F44" s="30"/>
      <c r="G44" s="19"/>
      <c r="H44" s="8">
        <v>0</v>
      </c>
      <c r="I44" s="9"/>
      <c r="J44" s="9"/>
      <c r="L44" s="6"/>
    </row>
    <row r="45" spans="2:12" x14ac:dyDescent="0.25">
      <c r="B45" s="28" t="s">
        <v>17</v>
      </c>
      <c r="C45" s="29"/>
      <c r="D45" s="29"/>
      <c r="E45" s="29"/>
      <c r="F45" s="30"/>
      <c r="G45" s="19"/>
      <c r="H45" s="23">
        <v>0</v>
      </c>
      <c r="I45" s="9"/>
      <c r="J45" s="9"/>
    </row>
    <row r="46" spans="2:12" x14ac:dyDescent="0.25">
      <c r="B46" s="28" t="s">
        <v>18</v>
      </c>
      <c r="C46" s="29"/>
      <c r="D46" s="29"/>
      <c r="E46" s="29"/>
      <c r="F46" s="30"/>
      <c r="G46" s="19"/>
      <c r="H46" s="8">
        <v>0</v>
      </c>
      <c r="I46" s="9"/>
      <c r="J46" s="9"/>
    </row>
    <row r="47" spans="2:12" x14ac:dyDescent="0.25">
      <c r="B47" s="28" t="s">
        <v>19</v>
      </c>
      <c r="C47" s="29"/>
      <c r="D47" s="29"/>
      <c r="E47" s="29"/>
      <c r="F47" s="30"/>
      <c r="G47" s="19"/>
      <c r="H47" s="8">
        <f>999444.45+498.98</f>
        <v>999943.42999999993</v>
      </c>
      <c r="I47" s="9"/>
      <c r="J47" s="9"/>
    </row>
    <row r="48" spans="2:12" x14ac:dyDescent="0.25">
      <c r="B48" s="28" t="s">
        <v>21</v>
      </c>
      <c r="C48" s="29"/>
      <c r="D48" s="29"/>
      <c r="E48" s="29"/>
      <c r="F48" s="30"/>
      <c r="G48" s="19"/>
      <c r="H48" s="8">
        <v>0</v>
      </c>
      <c r="I48" s="9"/>
      <c r="J48" s="9"/>
    </row>
    <row r="49" spans="2:12" x14ac:dyDescent="0.25">
      <c r="B49" s="28" t="s">
        <v>22</v>
      </c>
      <c r="C49" s="29"/>
      <c r="D49" s="29"/>
      <c r="E49" s="29"/>
      <c r="F49" s="30"/>
      <c r="G49" s="19"/>
      <c r="H49" s="8">
        <v>0</v>
      </c>
      <c r="I49" s="9"/>
      <c r="J49" s="9"/>
      <c r="K49" s="6"/>
    </row>
    <row r="50" spans="2:12" x14ac:dyDescent="0.25">
      <c r="B50" s="31" t="s">
        <v>25</v>
      </c>
      <c r="C50" s="32"/>
      <c r="D50" s="32"/>
      <c r="E50" s="32"/>
      <c r="F50" s="33"/>
      <c r="G50" s="21">
        <v>45211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20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20"/>
      <c r="H52" s="10">
        <v>0</v>
      </c>
      <c r="I52" s="9"/>
      <c r="J52" s="25"/>
      <c r="K52" s="6"/>
    </row>
    <row r="53" spans="2:12" x14ac:dyDescent="0.25">
      <c r="B53" s="28" t="s">
        <v>19</v>
      </c>
      <c r="C53" s="29"/>
      <c r="D53" s="29"/>
      <c r="E53" s="29"/>
      <c r="F53" s="30"/>
      <c r="G53" s="20"/>
      <c r="H53" s="8">
        <v>0</v>
      </c>
      <c r="I53" s="9"/>
      <c r="J53" s="9"/>
    </row>
    <row r="54" spans="2:12" x14ac:dyDescent="0.25">
      <c r="B54" s="28" t="s">
        <v>21</v>
      </c>
      <c r="C54" s="29"/>
      <c r="D54" s="29"/>
      <c r="E54" s="29"/>
      <c r="F54" s="30"/>
      <c r="G54" s="20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20"/>
      <c r="H55" s="1">
        <v>0</v>
      </c>
      <c r="I55" s="9"/>
      <c r="J55" s="9"/>
    </row>
    <row r="56" spans="2:12" x14ac:dyDescent="0.25">
      <c r="B56" s="28" t="s">
        <v>22</v>
      </c>
      <c r="C56" s="29"/>
      <c r="D56" s="29"/>
      <c r="E56" s="29"/>
      <c r="F56" s="30"/>
      <c r="G56" s="20"/>
      <c r="H56" s="1">
        <v>0</v>
      </c>
      <c r="I56" s="9"/>
      <c r="J56" s="9"/>
    </row>
    <row r="57" spans="2:12" x14ac:dyDescent="0.25">
      <c r="B57" s="37" t="s">
        <v>26</v>
      </c>
      <c r="C57" s="38"/>
      <c r="D57" s="38"/>
      <c r="E57" s="38"/>
      <c r="F57" s="39"/>
      <c r="G57" s="22">
        <v>45211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</f>
        <v>37797.489999999962</v>
      </c>
      <c r="I57" s="9"/>
      <c r="K57" s="6"/>
      <c r="L57" s="6"/>
    </row>
    <row r="58" spans="2:12" x14ac:dyDescent="0.25">
      <c r="B58" s="28" t="s">
        <v>27</v>
      </c>
      <c r="C58" s="29"/>
      <c r="D58" s="29"/>
      <c r="E58" s="29"/>
      <c r="F58" s="30"/>
      <c r="G58" s="20"/>
      <c r="H58" s="1">
        <v>0</v>
      </c>
      <c r="I58" s="9"/>
      <c r="J58" s="9"/>
      <c r="L58" s="6"/>
    </row>
    <row r="59" spans="2:12" x14ac:dyDescent="0.25">
      <c r="B59" s="34" t="s">
        <v>28</v>
      </c>
      <c r="C59" s="35"/>
      <c r="D59" s="35"/>
      <c r="E59" s="35"/>
      <c r="F59" s="36"/>
      <c r="G59" s="20"/>
      <c r="H59" s="5">
        <f>H14+H29-H37-H50+H57-H58</f>
        <v>3327466.1700000013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27" t="s">
        <v>31</v>
      </c>
      <c r="C61" s="27"/>
      <c r="D61" s="27"/>
      <c r="E61" s="14"/>
      <c r="F61" s="14"/>
      <c r="G61" s="7"/>
      <c r="H61" s="11"/>
      <c r="I61" s="9"/>
      <c r="J61" s="9"/>
      <c r="K61" s="6"/>
    </row>
    <row r="63" spans="2:12" x14ac:dyDescent="0.25">
      <c r="B63" s="53" t="s">
        <v>32</v>
      </c>
      <c r="C63" s="55">
        <v>60114.77</v>
      </c>
      <c r="D63" s="56" t="s">
        <v>55</v>
      </c>
    </row>
    <row r="64" spans="2:12" x14ac:dyDescent="0.25">
      <c r="B64" s="54" t="s">
        <v>33</v>
      </c>
      <c r="C64" s="57">
        <v>2833.88</v>
      </c>
      <c r="D64" s="58" t="s">
        <v>56</v>
      </c>
    </row>
    <row r="65" spans="2:4" x14ac:dyDescent="0.25">
      <c r="B65" s="54" t="s">
        <v>33</v>
      </c>
      <c r="C65" s="57">
        <v>3351.72</v>
      </c>
      <c r="D65" s="58" t="s">
        <v>57</v>
      </c>
    </row>
    <row r="66" spans="2:4" x14ac:dyDescent="0.25">
      <c r="B66" s="54" t="s">
        <v>33</v>
      </c>
      <c r="C66" s="57">
        <v>5881.24</v>
      </c>
      <c r="D66" s="58" t="s">
        <v>58</v>
      </c>
    </row>
    <row r="67" spans="2:4" x14ac:dyDescent="0.25">
      <c r="B67" s="54" t="s">
        <v>33</v>
      </c>
      <c r="C67" s="59">
        <v>23768.9</v>
      </c>
      <c r="D67" s="58" t="s">
        <v>59</v>
      </c>
    </row>
    <row r="68" spans="2:4" x14ac:dyDescent="0.25">
      <c r="B68" s="54" t="s">
        <v>33</v>
      </c>
      <c r="C68" s="59">
        <v>28027.38</v>
      </c>
      <c r="D68" s="58" t="s">
        <v>60</v>
      </c>
    </row>
    <row r="69" spans="2:4" x14ac:dyDescent="0.25">
      <c r="B69" s="54" t="s">
        <v>34</v>
      </c>
      <c r="C69" s="60">
        <v>4449</v>
      </c>
      <c r="D69" s="58" t="s">
        <v>61</v>
      </c>
    </row>
    <row r="70" spans="2:4" x14ac:dyDescent="0.25">
      <c r="B70" s="54" t="s">
        <v>34</v>
      </c>
      <c r="C70" s="61">
        <v>17076</v>
      </c>
      <c r="D70" s="58" t="s">
        <v>62</v>
      </c>
    </row>
    <row r="71" spans="2:4" x14ac:dyDescent="0.25">
      <c r="B71" s="54" t="s">
        <v>34</v>
      </c>
      <c r="C71" s="60">
        <v>11728</v>
      </c>
      <c r="D71" s="58" t="s">
        <v>63</v>
      </c>
    </row>
    <row r="72" spans="2:4" x14ac:dyDescent="0.25">
      <c r="B72" s="53" t="s">
        <v>35</v>
      </c>
      <c r="C72" s="55">
        <v>5550</v>
      </c>
      <c r="D72" s="56" t="s">
        <v>64</v>
      </c>
    </row>
    <row r="73" spans="2:4" x14ac:dyDescent="0.25">
      <c r="B73" s="53" t="s">
        <v>36</v>
      </c>
      <c r="C73" s="55">
        <v>15300</v>
      </c>
      <c r="D73" s="56" t="s">
        <v>65</v>
      </c>
    </row>
    <row r="74" spans="2:4" x14ac:dyDescent="0.25">
      <c r="B74" s="53" t="s">
        <v>36</v>
      </c>
      <c r="C74" s="55">
        <v>5100</v>
      </c>
      <c r="D74" s="56" t="s">
        <v>66</v>
      </c>
    </row>
    <row r="75" spans="2:4" x14ac:dyDescent="0.25">
      <c r="B75" s="53" t="s">
        <v>37</v>
      </c>
      <c r="C75" s="55">
        <v>1836</v>
      </c>
      <c r="D75" s="56" t="s">
        <v>67</v>
      </c>
    </row>
    <row r="76" spans="2:4" x14ac:dyDescent="0.25">
      <c r="B76" s="53" t="s">
        <v>38</v>
      </c>
      <c r="C76" s="55">
        <v>6000</v>
      </c>
      <c r="D76" s="56" t="s">
        <v>68</v>
      </c>
    </row>
    <row r="77" spans="2:4" x14ac:dyDescent="0.25">
      <c r="B77" s="53" t="s">
        <v>39</v>
      </c>
      <c r="C77" s="55">
        <v>8485</v>
      </c>
      <c r="D77" s="56" t="s">
        <v>69</v>
      </c>
    </row>
    <row r="78" spans="2:4" x14ac:dyDescent="0.25">
      <c r="B78" s="53" t="s">
        <v>40</v>
      </c>
      <c r="C78" s="55">
        <v>9360</v>
      </c>
      <c r="D78" s="56" t="s">
        <v>70</v>
      </c>
    </row>
    <row r="79" spans="2:4" x14ac:dyDescent="0.25">
      <c r="B79" s="53" t="s">
        <v>41</v>
      </c>
      <c r="C79" s="55">
        <v>10060</v>
      </c>
      <c r="D79" s="56" t="s">
        <v>71</v>
      </c>
    </row>
    <row r="80" spans="2:4" x14ac:dyDescent="0.25">
      <c r="B80" s="53" t="s">
        <v>41</v>
      </c>
      <c r="C80" s="55">
        <v>1760</v>
      </c>
      <c r="D80" s="56" t="s">
        <v>72</v>
      </c>
    </row>
    <row r="81" spans="2:4" x14ac:dyDescent="0.25">
      <c r="B81" s="53" t="s">
        <v>41</v>
      </c>
      <c r="C81" s="55">
        <v>650</v>
      </c>
      <c r="D81" s="56" t="s">
        <v>73</v>
      </c>
    </row>
    <row r="82" spans="2:4" x14ac:dyDescent="0.25">
      <c r="B82" s="53" t="s">
        <v>41</v>
      </c>
      <c r="C82" s="55">
        <v>4125</v>
      </c>
      <c r="D82" s="56" t="s">
        <v>74</v>
      </c>
    </row>
    <row r="83" spans="2:4" x14ac:dyDescent="0.25">
      <c r="B83" s="53" t="s">
        <v>42</v>
      </c>
      <c r="C83" s="55">
        <v>390</v>
      </c>
      <c r="D83" s="56" t="s">
        <v>75</v>
      </c>
    </row>
    <row r="84" spans="2:4" x14ac:dyDescent="0.25">
      <c r="B84" s="53" t="s">
        <v>43</v>
      </c>
      <c r="C84" s="55">
        <v>180000</v>
      </c>
      <c r="D84" s="56" t="s">
        <v>76</v>
      </c>
    </row>
    <row r="85" spans="2:4" x14ac:dyDescent="0.25">
      <c r="B85" s="53" t="s">
        <v>44</v>
      </c>
      <c r="C85" s="55">
        <v>52756</v>
      </c>
      <c r="D85" s="56" t="s">
        <v>77</v>
      </c>
    </row>
    <row r="86" spans="2:4" x14ac:dyDescent="0.25">
      <c r="B86" s="53" t="s">
        <v>44</v>
      </c>
      <c r="C86" s="55">
        <v>31944</v>
      </c>
      <c r="D86" s="56" t="s">
        <v>78</v>
      </c>
    </row>
    <row r="87" spans="2:4" x14ac:dyDescent="0.25">
      <c r="B87" s="53" t="s">
        <v>44</v>
      </c>
      <c r="C87" s="55">
        <v>52272</v>
      </c>
      <c r="D87" s="56" t="s">
        <v>79</v>
      </c>
    </row>
    <row r="88" spans="2:4" x14ac:dyDescent="0.25">
      <c r="B88" s="53" t="s">
        <v>44</v>
      </c>
      <c r="C88" s="55">
        <v>396.88</v>
      </c>
      <c r="D88" s="56" t="s">
        <v>80</v>
      </c>
    </row>
    <row r="89" spans="2:4" x14ac:dyDescent="0.25">
      <c r="B89" s="53" t="s">
        <v>44</v>
      </c>
      <c r="C89" s="55">
        <v>261.36</v>
      </c>
      <c r="D89" s="56" t="s">
        <v>81</v>
      </c>
    </row>
    <row r="90" spans="2:4" x14ac:dyDescent="0.25">
      <c r="B90" s="53" t="s">
        <v>44</v>
      </c>
      <c r="C90" s="55">
        <v>12351.68</v>
      </c>
      <c r="D90" s="56" t="s">
        <v>82</v>
      </c>
    </row>
    <row r="91" spans="2:4" x14ac:dyDescent="0.25">
      <c r="B91" s="53" t="s">
        <v>44</v>
      </c>
      <c r="C91" s="55">
        <v>667.92</v>
      </c>
      <c r="D91" s="56" t="s">
        <v>83</v>
      </c>
    </row>
    <row r="92" spans="2:4" x14ac:dyDescent="0.25">
      <c r="B92" s="53" t="s">
        <v>45</v>
      </c>
      <c r="C92" s="55">
        <v>14160</v>
      </c>
      <c r="D92" s="56" t="s">
        <v>84</v>
      </c>
    </row>
    <row r="93" spans="2:4" x14ac:dyDescent="0.25">
      <c r="B93" s="53" t="s">
        <v>46</v>
      </c>
      <c r="C93" s="55">
        <v>5550</v>
      </c>
      <c r="D93" s="56" t="s">
        <v>85</v>
      </c>
    </row>
    <row r="94" spans="2:4" x14ac:dyDescent="0.25">
      <c r="B94" s="53" t="s">
        <v>46</v>
      </c>
      <c r="C94" s="55">
        <v>2832.5</v>
      </c>
      <c r="D94" s="56" t="s">
        <v>86</v>
      </c>
    </row>
    <row r="95" spans="2:4" x14ac:dyDescent="0.25">
      <c r="B95" s="53" t="s">
        <v>46</v>
      </c>
      <c r="C95" s="55">
        <v>23623.93</v>
      </c>
      <c r="D95" s="56" t="s">
        <v>86</v>
      </c>
    </row>
    <row r="96" spans="2:4" x14ac:dyDescent="0.25">
      <c r="B96" s="53" t="s">
        <v>47</v>
      </c>
      <c r="C96" s="55">
        <v>11394</v>
      </c>
      <c r="D96" s="56" t="s">
        <v>87</v>
      </c>
    </row>
    <row r="97" spans="2:4" x14ac:dyDescent="0.25">
      <c r="B97" s="53" t="s">
        <v>48</v>
      </c>
      <c r="C97" s="55">
        <v>75493.89</v>
      </c>
      <c r="D97" s="56" t="s">
        <v>88</v>
      </c>
    </row>
    <row r="98" spans="2:4" x14ac:dyDescent="0.25">
      <c r="B98" s="53" t="s">
        <v>48</v>
      </c>
      <c r="C98" s="55">
        <v>37178.339999999997</v>
      </c>
      <c r="D98" s="56" t="s">
        <v>89</v>
      </c>
    </row>
    <row r="99" spans="2:4" x14ac:dyDescent="0.25">
      <c r="B99" s="53" t="s">
        <v>48</v>
      </c>
      <c r="C99" s="55">
        <v>956.05</v>
      </c>
      <c r="D99" s="56" t="s">
        <v>90</v>
      </c>
    </row>
    <row r="100" spans="2:4" x14ac:dyDescent="0.25">
      <c r="B100" s="53" t="s">
        <v>49</v>
      </c>
      <c r="C100" s="55">
        <v>18700</v>
      </c>
      <c r="D100" s="56" t="s">
        <v>91</v>
      </c>
    </row>
    <row r="101" spans="2:4" x14ac:dyDescent="0.25">
      <c r="B101" s="53" t="s">
        <v>50</v>
      </c>
      <c r="C101" s="55">
        <v>100000</v>
      </c>
      <c r="D101" s="56" t="s">
        <v>92</v>
      </c>
    </row>
    <row r="102" spans="2:4" x14ac:dyDescent="0.25">
      <c r="B102" s="53" t="s">
        <v>51</v>
      </c>
      <c r="C102" s="55">
        <v>93700.01</v>
      </c>
      <c r="D102" s="56" t="s">
        <v>93</v>
      </c>
    </row>
    <row r="103" spans="2:4" x14ac:dyDescent="0.25">
      <c r="B103" s="53" t="s">
        <v>51</v>
      </c>
      <c r="C103" s="55">
        <v>490</v>
      </c>
      <c r="D103" s="56" t="s">
        <v>94</v>
      </c>
    </row>
    <row r="104" spans="2:4" x14ac:dyDescent="0.25">
      <c r="B104" s="53" t="s">
        <v>51</v>
      </c>
      <c r="C104" s="55">
        <v>6000</v>
      </c>
      <c r="D104" s="56" t="s">
        <v>95</v>
      </c>
    </row>
    <row r="105" spans="2:4" x14ac:dyDescent="0.25">
      <c r="B105" s="53" t="s">
        <v>52</v>
      </c>
      <c r="C105" s="55">
        <v>1649</v>
      </c>
      <c r="D105" s="56" t="s">
        <v>96</v>
      </c>
    </row>
    <row r="106" spans="2:4" x14ac:dyDescent="0.25">
      <c r="B106" s="53" t="s">
        <v>52</v>
      </c>
      <c r="C106" s="55">
        <v>5700</v>
      </c>
      <c r="D106" s="56" t="s">
        <v>97</v>
      </c>
    </row>
    <row r="107" spans="2:4" x14ac:dyDescent="0.25">
      <c r="B107" s="53" t="s">
        <v>52</v>
      </c>
      <c r="C107" s="55">
        <v>4620</v>
      </c>
      <c r="D107" s="56" t="s">
        <v>98</v>
      </c>
    </row>
    <row r="108" spans="2:4" x14ac:dyDescent="0.25">
      <c r="B108" s="53" t="s">
        <v>53</v>
      </c>
      <c r="C108" s="55">
        <v>3400</v>
      </c>
      <c r="D108" s="56" t="s">
        <v>99</v>
      </c>
    </row>
    <row r="109" spans="2:4" x14ac:dyDescent="0.25">
      <c r="B109" s="53" t="s">
        <v>54</v>
      </c>
      <c r="C109" s="55">
        <v>37500</v>
      </c>
      <c r="D109" s="56" t="s">
        <v>100</v>
      </c>
    </row>
    <row r="110" spans="2:4" x14ac:dyDescent="0.25">
      <c r="B110" s="63" t="s">
        <v>101</v>
      </c>
      <c r="C110" s="62">
        <f>SUM(C63:C109)</f>
        <v>999444.45000000019</v>
      </c>
      <c r="D110" s="5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2023-10-13T10:04:46Z</dcterms:modified>
  <cp:category/>
  <cp:contentStatus/>
</cp:coreProperties>
</file>